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B6BE4B7-A168-4BF5-8727-DB2A32F080AE}" xr6:coauthVersionLast="47" xr6:coauthVersionMax="47" xr10:uidLastSave="{00000000-0000-0000-0000-000000000000}"/>
  <bookViews>
    <workbookView xWindow="-110" yWindow="-110" windowWidth="25820" windowHeight="14020" firstSheet="1" activeTab="1" xr2:uid="{00000000-000D-0000-FFFF-FFFF00000000}"/>
  </bookViews>
  <sheets>
    <sheet name="Лист1" sheetId="3" state="hidden" r:id="rId1"/>
    <sheet name="Прилож №3.1 к ТЗ" sheetId="1" r:id="rId2"/>
  </sheets>
  <definedNames>
    <definedName name="_xlnm._FilterDatabase" localSheetId="1" hidden="1">'Прилож №3.1 к ТЗ'!$A$13:$R$23</definedName>
    <definedName name="_xlnm.Print_Area" localSheetId="1">'Прилож №3.1 к ТЗ'!$A$1:$Q$23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18" i="1"/>
  <c r="N23" i="1" l="1"/>
  <c r="M23" i="1" l="1"/>
  <c r="H14" i="3" l="1"/>
  <c r="H5" i="3"/>
  <c r="H6" i="3"/>
  <c r="H7" i="3"/>
  <c r="H8" i="3"/>
  <c r="H9" i="3"/>
  <c r="H10" i="3"/>
  <c r="H12" i="3"/>
  <c r="H13" i="3"/>
  <c r="H15" i="3"/>
  <c r="H16" i="3"/>
  <c r="H17" i="3"/>
  <c r="L23" i="1" l="1"/>
  <c r="K23" i="1"/>
  <c r="J23" i="1"/>
  <c r="I23" i="1"/>
  <c r="H23" i="1"/>
  <c r="G23" i="1"/>
  <c r="O23" i="1" l="1"/>
  <c r="G19" i="3" l="1"/>
  <c r="G20" i="3" s="1"/>
  <c r="G21" i="3" s="1"/>
</calcChain>
</file>

<file path=xl/sharedStrings.xml><?xml version="1.0" encoding="utf-8"?>
<sst xmlns="http://schemas.openxmlformats.org/spreadsheetml/2006/main" count="117" uniqueCount="95">
  <si>
    <t>№ п/п</t>
  </si>
  <si>
    <t>Диспетчерское наименование объекта</t>
  </si>
  <si>
    <t>Наименование объекта по бухгалтерскому учету</t>
  </si>
  <si>
    <t>Инв.№</t>
  </si>
  <si>
    <t>Пролет опор</t>
  </si>
  <si>
    <t>Вырубка деревьев, шт</t>
  </si>
  <si>
    <t>Всего</t>
  </si>
  <si>
    <t>Возможность работы с использованием спец.техники, да/нет</t>
  </si>
  <si>
    <t>диаметр до , см</t>
  </si>
  <si>
    <t>16</t>
  </si>
  <si>
    <t>20</t>
  </si>
  <si>
    <t>24</t>
  </si>
  <si>
    <t>28</t>
  </si>
  <si>
    <t>32</t>
  </si>
  <si>
    <t>более 32</t>
  </si>
  <si>
    <t>Кол-во деревьев,
 шт</t>
  </si>
  <si>
    <t>Густой</t>
  </si>
  <si>
    <t>Грунт,
Естетственные</t>
  </si>
  <si>
    <t>Грунт,
Переувлажненные</t>
  </si>
  <si>
    <t>Средний</t>
  </si>
  <si>
    <t>Редкий</t>
  </si>
  <si>
    <t>трудозатраты Всего</t>
  </si>
  <si>
    <t>чел.часы на 1 ед. по смете</t>
  </si>
  <si>
    <t>Свод кустарников</t>
  </si>
  <si>
    <t>Цена руб, без НДС</t>
  </si>
  <si>
    <t>Смета №1</t>
  </si>
  <si>
    <t>Смета №2</t>
  </si>
  <si>
    <t>Смета №3</t>
  </si>
  <si>
    <t>Смета №4</t>
  </si>
  <si>
    <t>Смета №5</t>
  </si>
  <si>
    <t>Смета №6</t>
  </si>
  <si>
    <t>Валка деревьев</t>
  </si>
  <si>
    <t>До 16 см</t>
  </si>
  <si>
    <t>Смета №7</t>
  </si>
  <si>
    <t>До 20 см</t>
  </si>
  <si>
    <t>Смета №8</t>
  </si>
  <si>
    <t>До 24 см</t>
  </si>
  <si>
    <t>Смета №9</t>
  </si>
  <si>
    <t>До 28 см</t>
  </si>
  <si>
    <t>Смета №10</t>
  </si>
  <si>
    <t>До 32 см</t>
  </si>
  <si>
    <t>Смета №11</t>
  </si>
  <si>
    <t>более 32 см</t>
  </si>
  <si>
    <t>Смета №12</t>
  </si>
  <si>
    <t>Контрагент:</t>
  </si>
  <si>
    <t>Цена руб,С НДС</t>
  </si>
  <si>
    <t>НДС 20%</t>
  </si>
  <si>
    <t>ИТОГО по приложению №1 к ТЗ</t>
  </si>
  <si>
    <t>ВСЕГО с НДС</t>
  </si>
  <si>
    <t>ООО ЛК ФОРЕСТ</t>
  </si>
  <si>
    <t xml:space="preserve">Местонахождение </t>
  </si>
  <si>
    <t>Площадь участка</t>
  </si>
  <si>
    <t>Длина участка,м</t>
  </si>
  <si>
    <t>НГДУ</t>
  </si>
  <si>
    <t xml:space="preserve">Перечень линий электропередачи, места проведения вырубки деревьев угрожающих падением в пределах охранной зоны на 2025г
</t>
  </si>
  <si>
    <t>4521125025</t>
  </si>
  <si>
    <t>13-32</t>
  </si>
  <si>
    <t>ВЛ-10КВ ПС ОКТЯБРЬСК.Ф.4 ДОСКВ</t>
  </si>
  <si>
    <t>4521125009</t>
  </si>
  <si>
    <t>70-150</t>
  </si>
  <si>
    <t>ВЛ-10КВ Ф 4 К СКВ.571</t>
  </si>
  <si>
    <t>4521125064</t>
  </si>
  <si>
    <t>194-268</t>
  </si>
  <si>
    <t>ВЛ-10кВ ОТПАЙКА ОТ ОПОРЫ №340 ф№4 (ВЛ-10кВ К СКВ.</t>
  </si>
  <si>
    <t>124521125000073</t>
  </si>
  <si>
    <t>1/1Е-15/1Е</t>
  </si>
  <si>
    <t>ВЛ-6КВ Ф.6 ОТ ПС ХМЕЛ. ДО ПСП</t>
  </si>
  <si>
    <t>4521125068</t>
  </si>
  <si>
    <t>9-14</t>
  </si>
  <si>
    <t>ЛЭП-10 КВ ОТ КУСТА №2 ДО КТП №2330</t>
  </si>
  <si>
    <t>124521125000072</t>
  </si>
  <si>
    <t>1/3С-25/3С</t>
  </si>
  <si>
    <t>ВЛ-10КВ Ф.6 ПС ОКТЯБ.-КТП-893</t>
  </si>
  <si>
    <t>4521125026</t>
  </si>
  <si>
    <t>12-29</t>
  </si>
  <si>
    <t>ВЛ-10кВ Ф-4                  ПС "Октябрьская"</t>
  </si>
  <si>
    <t>300-341</t>
  </si>
  <si>
    <t>ВЛ-10кВ Ф-3                    ПС "Октябрьская"</t>
  </si>
  <si>
    <t>ВЛ-10кВ Ф-4                      ПС "Октябрьская"</t>
  </si>
  <si>
    <t>ВЛ-10кВ Ф-4                       ПС "Октябрьская"</t>
  </si>
  <si>
    <t>ВЛ-10кВ Ф-4                   ПС "Октябрьская"</t>
  </si>
  <si>
    <t>ВЛ-6кВ Ф-6                        ПС "Хмелёвка"</t>
  </si>
  <si>
    <t>ВЛ-10кВ Ф-6                    ПС "Октябрьская"</t>
  </si>
  <si>
    <t>Да</t>
  </si>
  <si>
    <t>0.2</t>
  </si>
  <si>
    <t>ВЛ-10кВ Ф-14              ПС "Октябрьская"</t>
  </si>
  <si>
    <t xml:space="preserve">С/Никольское М/Р (7,4 км от д.Балаки) </t>
  </si>
  <si>
    <t>Алексеевское М/Р (12,4 км от д.Балаки</t>
  </si>
  <si>
    <t>Ершовское М/Р (45,4 км от д.Балаки)</t>
  </si>
  <si>
    <t xml:space="preserve">Ершовское М/Р (45,4 км от д.Балаки) </t>
  </si>
  <si>
    <t xml:space="preserve">Хиелёвское М/Р (1,95 км от д.Хмелевка) </t>
  </si>
  <si>
    <t>С/Никольское М/Р (6,4 км от д.Балаки)</t>
  </si>
  <si>
    <t>ВЛ-10КВ Ф.3 ПС ОКТ.ДО УПН БАЛАКИ</t>
  </si>
  <si>
    <t>Итого НГДУ-1</t>
  </si>
  <si>
    <t>Приложение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</si>
</sst>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87">
    <xf numFmtId="0" fontId="0" fillId="0" borderId="0" xfId="0"/>
    <xf numFmtId="0" fontId="2" fillId="0" borderId="0" xfId="0" applyFont="1" applyFill="1" applyBorder="1" applyAlignment="1">
      <alignment horizontal="left" indent="7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center" wrapText="1"/>
    </xf>
    <xf numFmtId="164" fontId="5" fillId="0" borderId="9" xfId="1" applyFont="1" applyFill="1" applyBorder="1" applyAlignment="1">
      <alignment horizontal="center" vertical="center" wrapText="1"/>
    </xf>
    <xf numFmtId="164" fontId="5" fillId="0" borderId="9" xfId="1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top" wrapText="1"/>
    </xf>
    <xf numFmtId="164" fontId="4" fillId="0" borderId="9" xfId="1" applyFont="1" applyFill="1" applyBorder="1" applyAlignment="1">
      <alignment vertical="center" wrapText="1"/>
    </xf>
    <xf numFmtId="0" fontId="4" fillId="0" borderId="0" xfId="0" applyFont="1" applyFill="1"/>
    <xf numFmtId="0" fontId="4" fillId="0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2" fillId="0" borderId="0" xfId="0" applyFont="1" applyFill="1"/>
    <xf numFmtId="164" fontId="5" fillId="0" borderId="0" xfId="1" applyFont="1" applyFill="1" applyAlignment="1">
      <alignment vertical="center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7" borderId="9" xfId="0" applyFill="1" applyBorder="1"/>
    <xf numFmtId="164" fontId="0" fillId="0" borderId="0" xfId="0" applyNumberFormat="1"/>
    <xf numFmtId="0" fontId="8" fillId="8" borderId="0" xfId="0" applyFont="1" applyFill="1" applyAlignment="1">
      <alignment horizontal="center" vertical="center"/>
    </xf>
    <xf numFmtId="164" fontId="8" fillId="8" borderId="0" xfId="1" applyFont="1" applyFill="1" applyAlignment="1">
      <alignment vertical="center"/>
    </xf>
    <xf numFmtId="0" fontId="4" fillId="8" borderId="9" xfId="2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left" vertical="center" wrapText="1"/>
    </xf>
    <xf numFmtId="164" fontId="4" fillId="0" borderId="0" xfId="0" applyNumberFormat="1" applyFo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164" fontId="6" fillId="9" borderId="2" xfId="1" applyFont="1" applyFill="1" applyBorder="1" applyAlignment="1">
      <alignment horizontal="left" vertical="center" wrapText="1"/>
    </xf>
    <xf numFmtId="164" fontId="6" fillId="9" borderId="9" xfId="1" applyFont="1" applyFill="1" applyBorder="1" applyAlignment="1">
      <alignment horizontal="left" vertical="center" wrapText="1"/>
    </xf>
    <xf numFmtId="164" fontId="6" fillId="9" borderId="23" xfId="1" applyFont="1" applyFill="1" applyBorder="1" applyAlignment="1">
      <alignment horizontal="left" vertical="center" wrapText="1"/>
    </xf>
    <xf numFmtId="164" fontId="6" fillId="9" borderId="17" xfId="1" applyFont="1" applyFill="1" applyBorder="1" applyAlignment="1">
      <alignment horizontal="left" vertical="center"/>
    </xf>
    <xf numFmtId="164" fontId="6" fillId="9" borderId="9" xfId="1" applyFont="1" applyFill="1" applyBorder="1" applyAlignment="1">
      <alignment horizontal="left" vertical="center"/>
    </xf>
    <xf numFmtId="164" fontId="6" fillId="9" borderId="23" xfId="1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center" vertical="center" wrapText="1"/>
    </xf>
    <xf numFmtId="49" fontId="4" fillId="0" borderId="9" xfId="2" applyNumberFormat="1" applyFont="1" applyFill="1" applyBorder="1" applyAlignment="1">
      <alignment horizontal="center" vertical="center" wrapText="1"/>
    </xf>
    <xf numFmtId="164" fontId="4" fillId="8" borderId="9" xfId="1" applyFont="1" applyFill="1" applyBorder="1" applyAlignment="1">
      <alignment horizontal="center" vertical="center" wrapText="1"/>
    </xf>
    <xf numFmtId="1" fontId="4" fillId="8" borderId="9" xfId="2" applyNumberFormat="1" applyFont="1" applyFill="1" applyBorder="1" applyAlignment="1">
      <alignment horizontal="center" vertical="center" wrapText="1"/>
    </xf>
    <xf numFmtId="1" fontId="4" fillId="8" borderId="9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65" fontId="5" fillId="0" borderId="9" xfId="1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28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29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/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3:J21"/>
  <sheetViews>
    <sheetView zoomScale="85" zoomScaleNormal="85" workbookViewId="0">
      <selection activeCell="H15" sqref="H15"/>
    </sheetView>
  </sheetViews>
  <sheetFormatPr defaultRowHeight="14.5" x14ac:dyDescent="0.35"/>
  <cols>
    <col min="1" max="1" width="11.7265625" bestFit="1" customWidth="1"/>
    <col min="4" max="4" width="8.453125" bestFit="1" customWidth="1"/>
    <col min="5" max="5" width="19.453125" customWidth="1"/>
    <col min="6" max="6" width="12" bestFit="1" customWidth="1"/>
    <col min="7" max="7" width="18.1796875" bestFit="1" customWidth="1"/>
    <col min="8" max="8" width="18.1796875" customWidth="1"/>
    <col min="9" max="9" width="13.81640625" customWidth="1"/>
    <col min="10" max="10" width="18.453125" customWidth="1"/>
  </cols>
  <sheetData>
    <row r="3" spans="1:10" x14ac:dyDescent="0.35">
      <c r="A3" t="s">
        <v>44</v>
      </c>
      <c r="B3" t="s">
        <v>49</v>
      </c>
    </row>
    <row r="4" spans="1:10" ht="31.5" thickBot="1" x14ac:dyDescent="0.4">
      <c r="C4" t="s">
        <v>23</v>
      </c>
      <c r="G4" t="s">
        <v>24</v>
      </c>
      <c r="H4" t="s">
        <v>45</v>
      </c>
      <c r="I4" s="18" t="s">
        <v>22</v>
      </c>
      <c r="J4" s="18" t="s">
        <v>21</v>
      </c>
    </row>
    <row r="5" spans="1:10" ht="31" x14ac:dyDescent="0.35">
      <c r="D5" s="52" t="s">
        <v>16</v>
      </c>
      <c r="E5" s="19" t="s">
        <v>17</v>
      </c>
      <c r="F5" s="14" t="s">
        <v>25</v>
      </c>
      <c r="G5" s="30">
        <v>83357</v>
      </c>
      <c r="H5" s="26">
        <f>ROUND(G5*1.2,2)</f>
        <v>100028.4</v>
      </c>
      <c r="I5" s="18"/>
      <c r="J5" s="18"/>
    </row>
    <row r="6" spans="1:10" ht="31" x14ac:dyDescent="0.35">
      <c r="D6" s="52"/>
      <c r="E6" s="13" t="s">
        <v>18</v>
      </c>
      <c r="F6" s="14" t="s">
        <v>26</v>
      </c>
      <c r="G6" s="31">
        <v>85543</v>
      </c>
      <c r="H6" s="26">
        <f t="shared" ref="H6:H10" si="0">ROUND(G6*1.2,2)</f>
        <v>102651.6</v>
      </c>
    </row>
    <row r="7" spans="1:10" ht="31" x14ac:dyDescent="0.35">
      <c r="D7" s="53" t="s">
        <v>19</v>
      </c>
      <c r="E7" s="19" t="s">
        <v>17</v>
      </c>
      <c r="F7" s="14" t="s">
        <v>27</v>
      </c>
      <c r="G7" s="31">
        <v>64304</v>
      </c>
      <c r="H7" s="26">
        <f t="shared" si="0"/>
        <v>77164.800000000003</v>
      </c>
    </row>
    <row r="8" spans="1:10" ht="31" x14ac:dyDescent="0.35">
      <c r="D8" s="53"/>
      <c r="E8" s="13" t="s">
        <v>18</v>
      </c>
      <c r="F8" s="14" t="s">
        <v>28</v>
      </c>
      <c r="G8" s="31">
        <v>65403</v>
      </c>
      <c r="H8" s="26">
        <f t="shared" si="0"/>
        <v>78483.600000000006</v>
      </c>
    </row>
    <row r="9" spans="1:10" ht="31" x14ac:dyDescent="0.35">
      <c r="D9" s="54" t="s">
        <v>20</v>
      </c>
      <c r="E9" s="19" t="s">
        <v>17</v>
      </c>
      <c r="F9" s="14" t="s">
        <v>29</v>
      </c>
      <c r="G9" s="31">
        <v>40124</v>
      </c>
      <c r="H9" s="26">
        <f t="shared" si="0"/>
        <v>48148.800000000003</v>
      </c>
    </row>
    <row r="10" spans="1:10" ht="31.5" thickBot="1" x14ac:dyDescent="0.4">
      <c r="D10" s="54"/>
      <c r="E10" s="13" t="s">
        <v>18</v>
      </c>
      <c r="F10" s="14" t="s">
        <v>30</v>
      </c>
      <c r="G10" s="32">
        <v>40879</v>
      </c>
      <c r="H10" s="26">
        <f t="shared" si="0"/>
        <v>49054.8</v>
      </c>
    </row>
    <row r="11" spans="1:10" x14ac:dyDescent="0.35">
      <c r="C11" t="s">
        <v>31</v>
      </c>
    </row>
    <row r="12" spans="1:10" ht="15.5" x14ac:dyDescent="0.35">
      <c r="D12" s="20"/>
      <c r="E12" s="21" t="s">
        <v>32</v>
      </c>
      <c r="F12" s="14" t="s">
        <v>33</v>
      </c>
      <c r="G12" s="33">
        <v>445</v>
      </c>
      <c r="H12" s="26">
        <f t="shared" ref="H12:H17" si="1">ROUND(G12*1.2,2)</f>
        <v>534</v>
      </c>
    </row>
    <row r="13" spans="1:10" ht="15.5" x14ac:dyDescent="0.35">
      <c r="D13" s="20"/>
      <c r="E13" s="21" t="s">
        <v>34</v>
      </c>
      <c r="F13" s="14" t="s">
        <v>35</v>
      </c>
      <c r="G13" s="34">
        <v>964</v>
      </c>
      <c r="H13" s="26">
        <f t="shared" si="1"/>
        <v>1156.8</v>
      </c>
    </row>
    <row r="14" spans="1:10" ht="15.5" x14ac:dyDescent="0.35">
      <c r="D14" s="20"/>
      <c r="E14" s="21" t="s">
        <v>36</v>
      </c>
      <c r="F14" s="14" t="s">
        <v>37</v>
      </c>
      <c r="G14" s="34">
        <v>1234</v>
      </c>
      <c r="H14" s="26">
        <f t="shared" si="1"/>
        <v>1480.8</v>
      </c>
      <c r="J14" s="22"/>
    </row>
    <row r="15" spans="1:10" ht="15.5" x14ac:dyDescent="0.35">
      <c r="D15" s="20"/>
      <c r="E15" s="21" t="s">
        <v>38</v>
      </c>
      <c r="F15" s="14" t="s">
        <v>39</v>
      </c>
      <c r="G15" s="34">
        <v>1394</v>
      </c>
      <c r="H15" s="26">
        <f t="shared" si="1"/>
        <v>1672.8</v>
      </c>
    </row>
    <row r="16" spans="1:10" ht="15.5" x14ac:dyDescent="0.35">
      <c r="D16" s="20"/>
      <c r="E16" s="21" t="s">
        <v>40</v>
      </c>
      <c r="F16" s="14" t="s">
        <v>41</v>
      </c>
      <c r="G16" s="34">
        <v>1937</v>
      </c>
      <c r="H16" s="26">
        <f t="shared" si="1"/>
        <v>2324.4</v>
      </c>
    </row>
    <row r="17" spans="4:8" ht="16" thickBot="1" x14ac:dyDescent="0.4">
      <c r="D17" s="20"/>
      <c r="E17" s="21" t="s">
        <v>42</v>
      </c>
      <c r="F17" s="14" t="s">
        <v>43</v>
      </c>
      <c r="G17" s="35">
        <v>2126</v>
      </c>
      <c r="H17" s="26">
        <f t="shared" si="1"/>
        <v>2551.1999999999998</v>
      </c>
    </row>
    <row r="18" spans="4:8" x14ac:dyDescent="0.35">
      <c r="H18" s="22"/>
    </row>
    <row r="19" spans="4:8" ht="15.5" x14ac:dyDescent="0.35">
      <c r="F19" s="28" t="s">
        <v>47</v>
      </c>
      <c r="G19" s="22" t="e">
        <f>'Прилож №3.1 к ТЗ'!#REF!</f>
        <v>#REF!</v>
      </c>
    </row>
    <row r="20" spans="4:8" ht="15.5" x14ac:dyDescent="0.35">
      <c r="F20" s="29" t="s">
        <v>46</v>
      </c>
      <c r="G20" s="27" t="e">
        <f>ROUND(G19*0.2,2)</f>
        <v>#REF!</v>
      </c>
    </row>
    <row r="21" spans="4:8" ht="15.5" x14ac:dyDescent="0.35">
      <c r="F21" s="29" t="s">
        <v>48</v>
      </c>
      <c r="G21" s="27" t="e">
        <f>G19+G20</f>
        <v>#REF!</v>
      </c>
    </row>
  </sheetData>
  <mergeCells count="3">
    <mergeCell ref="D5:D6"/>
    <mergeCell ref="D7:D8"/>
    <mergeCell ref="D9:D10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"/>
  <sheetViews>
    <sheetView tabSelected="1" view="pageBreakPreview" topLeftCell="D1" zoomScale="70" zoomScaleNormal="70" zoomScaleSheetLayoutView="70" workbookViewId="0">
      <selection activeCell="M6" sqref="M6:O11"/>
    </sheetView>
  </sheetViews>
  <sheetFormatPr defaultColWidth="9.1796875" defaultRowHeight="15.5" x14ac:dyDescent="0.35"/>
  <cols>
    <col min="1" max="1" width="4.81640625" style="11" customWidth="1"/>
    <col min="2" max="2" width="25.54296875" style="11" customWidth="1"/>
    <col min="3" max="3" width="32.26953125" style="11" customWidth="1"/>
    <col min="4" max="4" width="23.54296875" style="11" customWidth="1"/>
    <col min="5" max="5" width="31.26953125" style="11" bestFit="1" customWidth="1"/>
    <col min="6" max="6" width="31.26953125" style="11" customWidth="1"/>
    <col min="7" max="7" width="19.1796875" style="11" customWidth="1"/>
    <col min="8" max="8" width="15.26953125" style="11" customWidth="1"/>
    <col min="9" max="9" width="17.453125" style="11" customWidth="1"/>
    <col min="10" max="10" width="18.26953125" style="11" customWidth="1"/>
    <col min="11" max="11" width="15.453125" style="11" customWidth="1"/>
    <col min="12" max="12" width="13.81640625" style="11" customWidth="1"/>
    <col min="13" max="14" width="19.453125" style="11" customWidth="1"/>
    <col min="15" max="15" width="17.26953125" style="11" customWidth="1"/>
    <col min="16" max="16" width="13.7265625" style="11" customWidth="1"/>
    <col min="17" max="17" width="50.453125" style="11" customWidth="1"/>
    <col min="18" max="16384" width="9.1796875" style="11"/>
  </cols>
  <sheetData>
    <row r="1" spans="1:19" s="15" customFormat="1" ht="20.5" x14ac:dyDescent="0.45">
      <c r="Q1" s="86" t="s">
        <v>94</v>
      </c>
    </row>
    <row r="2" spans="1:19" s="15" customFormat="1" ht="20.5" x14ac:dyDescent="0.45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15" customFormat="1" ht="20.5" x14ac:dyDescent="0.45">
      <c r="A3" s="62" t="s">
        <v>54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9" ht="15.75" customHeight="1" x14ac:dyDescent="0.35">
      <c r="A4" s="4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9" ht="16" thickBot="1" x14ac:dyDescent="0.4">
      <c r="A5" s="4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9" ht="15.75" customHeight="1" x14ac:dyDescent="0.35">
      <c r="A6" s="63" t="s">
        <v>0</v>
      </c>
      <c r="B6" s="66" t="s">
        <v>1</v>
      </c>
      <c r="C6" s="69" t="s">
        <v>2</v>
      </c>
      <c r="D6" s="69" t="s">
        <v>3</v>
      </c>
      <c r="E6" s="69" t="s">
        <v>4</v>
      </c>
      <c r="F6" s="47"/>
      <c r="G6" s="72" t="s">
        <v>5</v>
      </c>
      <c r="H6" s="72"/>
      <c r="I6" s="72"/>
      <c r="J6" s="72"/>
      <c r="K6" s="72"/>
      <c r="L6" s="72"/>
      <c r="M6" s="73" t="s">
        <v>6</v>
      </c>
      <c r="N6" s="74"/>
      <c r="O6" s="74"/>
      <c r="P6" s="82" t="s">
        <v>7</v>
      </c>
      <c r="Q6" s="82" t="s">
        <v>50</v>
      </c>
    </row>
    <row r="7" spans="1:19" ht="15.75" customHeight="1" x14ac:dyDescent="0.35">
      <c r="A7" s="64"/>
      <c r="B7" s="67"/>
      <c r="C7" s="70"/>
      <c r="D7" s="70"/>
      <c r="E7" s="70"/>
      <c r="F7" s="48"/>
      <c r="G7" s="85" t="s">
        <v>8</v>
      </c>
      <c r="H7" s="85"/>
      <c r="I7" s="85"/>
      <c r="J7" s="85"/>
      <c r="K7" s="85"/>
      <c r="L7" s="85"/>
      <c r="M7" s="75"/>
      <c r="N7" s="76"/>
      <c r="O7" s="76"/>
      <c r="P7" s="83"/>
      <c r="Q7" s="83"/>
    </row>
    <row r="8" spans="1:19" ht="15.75" customHeight="1" x14ac:dyDescent="0.35">
      <c r="A8" s="64"/>
      <c r="B8" s="67"/>
      <c r="C8" s="70"/>
      <c r="D8" s="70"/>
      <c r="E8" s="80"/>
      <c r="F8" s="84">
        <v>12</v>
      </c>
      <c r="G8" s="77" t="s">
        <v>9</v>
      </c>
      <c r="H8" s="55" t="s">
        <v>10</v>
      </c>
      <c r="I8" s="55" t="s">
        <v>11</v>
      </c>
      <c r="J8" s="55" t="s">
        <v>12</v>
      </c>
      <c r="K8" s="55" t="s">
        <v>13</v>
      </c>
      <c r="L8" s="58" t="s">
        <v>14</v>
      </c>
      <c r="M8" s="76"/>
      <c r="N8" s="76"/>
      <c r="O8" s="76"/>
      <c r="P8" s="83"/>
      <c r="Q8" s="83"/>
    </row>
    <row r="9" spans="1:19" x14ac:dyDescent="0.35">
      <c r="A9" s="64"/>
      <c r="B9" s="67"/>
      <c r="C9" s="70"/>
      <c r="D9" s="70"/>
      <c r="E9" s="80"/>
      <c r="F9" s="84"/>
      <c r="G9" s="78"/>
      <c r="H9" s="56"/>
      <c r="I9" s="56"/>
      <c r="J9" s="56"/>
      <c r="K9" s="56"/>
      <c r="L9" s="59"/>
      <c r="M9" s="76"/>
      <c r="N9" s="76"/>
      <c r="O9" s="76"/>
      <c r="P9" s="83"/>
      <c r="Q9" s="83"/>
    </row>
    <row r="10" spans="1:19" x14ac:dyDescent="0.35">
      <c r="A10" s="64"/>
      <c r="B10" s="67"/>
      <c r="C10" s="70"/>
      <c r="D10" s="70"/>
      <c r="E10" s="80"/>
      <c r="F10" s="84"/>
      <c r="G10" s="78"/>
      <c r="H10" s="56"/>
      <c r="I10" s="56"/>
      <c r="J10" s="56"/>
      <c r="K10" s="56"/>
      <c r="L10" s="59"/>
      <c r="M10" s="76"/>
      <c r="N10" s="76"/>
      <c r="O10" s="76"/>
      <c r="P10" s="83"/>
      <c r="Q10" s="83"/>
    </row>
    <row r="11" spans="1:19" x14ac:dyDescent="0.35">
      <c r="A11" s="64"/>
      <c r="B11" s="67"/>
      <c r="C11" s="70"/>
      <c r="D11" s="70"/>
      <c r="E11" s="80"/>
      <c r="F11" s="84"/>
      <c r="G11" s="79"/>
      <c r="H11" s="57"/>
      <c r="I11" s="57"/>
      <c r="J11" s="57"/>
      <c r="K11" s="57"/>
      <c r="L11" s="60"/>
      <c r="M11" s="76"/>
      <c r="N11" s="76"/>
      <c r="O11" s="76"/>
      <c r="P11" s="83"/>
      <c r="Q11" s="83"/>
    </row>
    <row r="12" spans="1:19" ht="72.75" customHeight="1" thickBot="1" x14ac:dyDescent="0.4">
      <c r="A12" s="65"/>
      <c r="B12" s="68"/>
      <c r="C12" s="71"/>
      <c r="D12" s="71"/>
      <c r="E12" s="81"/>
      <c r="F12" s="43" t="s">
        <v>15</v>
      </c>
      <c r="G12" s="49" t="s">
        <v>15</v>
      </c>
      <c r="H12" s="43" t="s">
        <v>15</v>
      </c>
      <c r="I12" s="43" t="s">
        <v>15</v>
      </c>
      <c r="J12" s="43" t="s">
        <v>15</v>
      </c>
      <c r="K12" s="43" t="s">
        <v>15</v>
      </c>
      <c r="L12" s="43" t="s">
        <v>15</v>
      </c>
      <c r="M12" s="49" t="s">
        <v>51</v>
      </c>
      <c r="N12" s="46" t="s">
        <v>52</v>
      </c>
      <c r="O12" s="17" t="s">
        <v>15</v>
      </c>
      <c r="P12" s="83"/>
      <c r="Q12" s="83"/>
    </row>
    <row r="13" spans="1:19" x14ac:dyDescent="0.35">
      <c r="A13" s="6">
        <v>1</v>
      </c>
      <c r="B13" s="12">
        <v>2</v>
      </c>
      <c r="C13" s="12">
        <v>3</v>
      </c>
      <c r="D13" s="12">
        <v>4</v>
      </c>
      <c r="E13" s="12">
        <v>5</v>
      </c>
      <c r="F13" s="12"/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  <c r="O13" s="12">
        <v>15</v>
      </c>
      <c r="P13" s="12">
        <v>16</v>
      </c>
      <c r="Q13" s="12">
        <v>17</v>
      </c>
    </row>
    <row r="14" spans="1:19" ht="27" customHeight="1" x14ac:dyDescent="0.35">
      <c r="A14" s="61" t="s">
        <v>53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9" s="24" customFormat="1" ht="45" customHeight="1" x14ac:dyDescent="0.35">
      <c r="A15" s="51">
        <v>1</v>
      </c>
      <c r="B15" s="25" t="s">
        <v>77</v>
      </c>
      <c r="C15" s="36" t="s">
        <v>92</v>
      </c>
      <c r="D15" s="37" t="s">
        <v>55</v>
      </c>
      <c r="E15" s="36" t="s">
        <v>56</v>
      </c>
      <c r="F15" s="36"/>
      <c r="G15" s="39"/>
      <c r="H15" s="39">
        <v>5</v>
      </c>
      <c r="I15" s="40">
        <v>4</v>
      </c>
      <c r="J15" s="40">
        <v>1</v>
      </c>
      <c r="K15" s="40">
        <v>1</v>
      </c>
      <c r="L15" s="40">
        <v>10</v>
      </c>
      <c r="M15" s="50" t="s">
        <v>84</v>
      </c>
      <c r="N15" s="50">
        <v>1000</v>
      </c>
      <c r="O15" s="44">
        <v>21</v>
      </c>
      <c r="P15" s="38" t="s">
        <v>83</v>
      </c>
      <c r="Q15" s="10" t="s">
        <v>86</v>
      </c>
      <c r="S15" s="23"/>
    </row>
    <row r="16" spans="1:19" s="24" customFormat="1" ht="45" customHeight="1" x14ac:dyDescent="0.35">
      <c r="A16" s="51">
        <v>2</v>
      </c>
      <c r="B16" s="25" t="s">
        <v>78</v>
      </c>
      <c r="C16" s="36" t="s">
        <v>57</v>
      </c>
      <c r="D16" s="37" t="s">
        <v>58</v>
      </c>
      <c r="E16" s="36" t="s">
        <v>59</v>
      </c>
      <c r="F16" s="36"/>
      <c r="G16" s="39">
        <v>4</v>
      </c>
      <c r="H16" s="39">
        <v>12</v>
      </c>
      <c r="I16" s="40">
        <v>17</v>
      </c>
      <c r="J16" s="40">
        <v>11</v>
      </c>
      <c r="K16" s="40">
        <v>11</v>
      </c>
      <c r="L16" s="40">
        <v>22</v>
      </c>
      <c r="M16" s="50">
        <v>0.8</v>
      </c>
      <c r="N16" s="50">
        <v>4000</v>
      </c>
      <c r="O16" s="44">
        <v>77</v>
      </c>
      <c r="P16" s="38" t="s">
        <v>83</v>
      </c>
      <c r="Q16" s="10" t="s">
        <v>87</v>
      </c>
      <c r="S16" s="23"/>
    </row>
    <row r="17" spans="1:19" s="24" customFormat="1" ht="45" customHeight="1" x14ac:dyDescent="0.35">
      <c r="A17" s="51">
        <v>3</v>
      </c>
      <c r="B17" s="25" t="s">
        <v>79</v>
      </c>
      <c r="C17" s="36" t="s">
        <v>60</v>
      </c>
      <c r="D17" s="37" t="s">
        <v>61</v>
      </c>
      <c r="E17" s="36" t="s">
        <v>62</v>
      </c>
      <c r="F17" s="36"/>
      <c r="G17" s="39">
        <v>1</v>
      </c>
      <c r="H17" s="39">
        <v>1</v>
      </c>
      <c r="I17" s="40">
        <v>4</v>
      </c>
      <c r="J17" s="40">
        <v>5</v>
      </c>
      <c r="K17" s="40">
        <v>11</v>
      </c>
      <c r="L17" s="40">
        <v>20</v>
      </c>
      <c r="M17" s="50">
        <v>0.7</v>
      </c>
      <c r="N17" s="50">
        <v>3700</v>
      </c>
      <c r="O17" s="44">
        <v>42</v>
      </c>
      <c r="P17" s="38" t="s">
        <v>83</v>
      </c>
      <c r="Q17" s="10" t="s">
        <v>88</v>
      </c>
      <c r="S17" s="23"/>
    </row>
    <row r="18" spans="1:19" s="24" customFormat="1" ht="60" customHeight="1" x14ac:dyDescent="0.35">
      <c r="A18" s="51">
        <v>4</v>
      </c>
      <c r="B18" s="25" t="s">
        <v>80</v>
      </c>
      <c r="C18" s="36" t="s">
        <v>63</v>
      </c>
      <c r="D18" s="37" t="s">
        <v>64</v>
      </c>
      <c r="E18" s="37" t="s">
        <v>65</v>
      </c>
      <c r="F18" s="36">
        <v>1</v>
      </c>
      <c r="G18" s="39">
        <v>5</v>
      </c>
      <c r="H18" s="39">
        <v>6</v>
      </c>
      <c r="I18" s="40">
        <v>10</v>
      </c>
      <c r="J18" s="40">
        <v>8</v>
      </c>
      <c r="K18" s="40">
        <v>1</v>
      </c>
      <c r="L18" s="40">
        <v>2</v>
      </c>
      <c r="M18" s="50">
        <v>0.1</v>
      </c>
      <c r="N18" s="50">
        <v>600</v>
      </c>
      <c r="O18" s="44">
        <f>SUM(F18:L18)</f>
        <v>33</v>
      </c>
      <c r="P18" s="38" t="s">
        <v>83</v>
      </c>
      <c r="Q18" s="10" t="s">
        <v>89</v>
      </c>
      <c r="S18" s="23"/>
    </row>
    <row r="19" spans="1:19" s="24" customFormat="1" ht="45" customHeight="1" x14ac:dyDescent="0.35">
      <c r="A19" s="51">
        <v>5</v>
      </c>
      <c r="B19" s="25" t="s">
        <v>81</v>
      </c>
      <c r="C19" s="36" t="s">
        <v>66</v>
      </c>
      <c r="D19" s="37" t="s">
        <v>67</v>
      </c>
      <c r="E19" s="37" t="s">
        <v>68</v>
      </c>
      <c r="F19" s="36"/>
      <c r="G19" s="39"/>
      <c r="H19" s="39">
        <v>2</v>
      </c>
      <c r="I19" s="40"/>
      <c r="J19" s="40">
        <v>1</v>
      </c>
      <c r="K19" s="40"/>
      <c r="L19" s="40">
        <v>9</v>
      </c>
      <c r="M19" s="50">
        <v>0.05</v>
      </c>
      <c r="N19" s="50">
        <v>250</v>
      </c>
      <c r="O19" s="44">
        <f>SUM(F19:L19)</f>
        <v>12</v>
      </c>
      <c r="P19" s="38" t="s">
        <v>83</v>
      </c>
      <c r="Q19" s="10" t="s">
        <v>90</v>
      </c>
      <c r="S19" s="23"/>
    </row>
    <row r="20" spans="1:19" s="24" customFormat="1" ht="45" customHeight="1" x14ac:dyDescent="0.35">
      <c r="A20" s="51">
        <v>6</v>
      </c>
      <c r="B20" s="25" t="s">
        <v>85</v>
      </c>
      <c r="C20" s="36" t="s">
        <v>69</v>
      </c>
      <c r="D20" s="37" t="s">
        <v>70</v>
      </c>
      <c r="E20" s="37" t="s">
        <v>71</v>
      </c>
      <c r="F20" s="36"/>
      <c r="G20" s="39"/>
      <c r="H20" s="39">
        <v>2</v>
      </c>
      <c r="I20" s="40">
        <v>6</v>
      </c>
      <c r="J20" s="40">
        <v>3</v>
      </c>
      <c r="K20" s="40">
        <v>3</v>
      </c>
      <c r="L20" s="40">
        <v>16</v>
      </c>
      <c r="M20" s="50">
        <v>0.2</v>
      </c>
      <c r="N20" s="50">
        <v>1200</v>
      </c>
      <c r="O20" s="44">
        <v>30</v>
      </c>
      <c r="P20" s="38" t="s">
        <v>83</v>
      </c>
      <c r="Q20" s="10" t="s">
        <v>86</v>
      </c>
      <c r="S20" s="23"/>
    </row>
    <row r="21" spans="1:19" s="24" customFormat="1" ht="45" customHeight="1" x14ac:dyDescent="0.35">
      <c r="A21" s="51">
        <v>7</v>
      </c>
      <c r="B21" s="25" t="s">
        <v>82</v>
      </c>
      <c r="C21" s="36" t="s">
        <v>72</v>
      </c>
      <c r="D21" s="37" t="s">
        <v>73</v>
      </c>
      <c r="E21" s="37" t="s">
        <v>74</v>
      </c>
      <c r="F21" s="36"/>
      <c r="G21" s="39"/>
      <c r="H21" s="39"/>
      <c r="I21" s="40">
        <v>2</v>
      </c>
      <c r="J21" s="40">
        <v>3</v>
      </c>
      <c r="K21" s="40">
        <v>3</v>
      </c>
      <c r="L21" s="40">
        <v>11</v>
      </c>
      <c r="M21" s="50">
        <v>0.2</v>
      </c>
      <c r="N21" s="50">
        <v>1000</v>
      </c>
      <c r="O21" s="44">
        <v>19</v>
      </c>
      <c r="P21" s="38" t="s">
        <v>83</v>
      </c>
      <c r="Q21" s="10" t="s">
        <v>91</v>
      </c>
      <c r="S21" s="23"/>
    </row>
    <row r="22" spans="1:19" s="24" customFormat="1" ht="45" customHeight="1" x14ac:dyDescent="0.35">
      <c r="A22" s="51">
        <v>8</v>
      </c>
      <c r="B22" s="25" t="s">
        <v>75</v>
      </c>
      <c r="C22" s="36" t="s">
        <v>60</v>
      </c>
      <c r="D22" s="37" t="s">
        <v>61</v>
      </c>
      <c r="E22" s="36" t="s">
        <v>76</v>
      </c>
      <c r="F22" s="36"/>
      <c r="G22" s="39">
        <v>1</v>
      </c>
      <c r="H22" s="39">
        <v>8</v>
      </c>
      <c r="I22" s="40">
        <v>6</v>
      </c>
      <c r="J22" s="40">
        <v>10</v>
      </c>
      <c r="K22" s="40">
        <v>4</v>
      </c>
      <c r="L22" s="40">
        <v>14</v>
      </c>
      <c r="M22" s="50">
        <v>0.4</v>
      </c>
      <c r="N22" s="50">
        <v>2000</v>
      </c>
      <c r="O22" s="44">
        <v>43</v>
      </c>
      <c r="P22" s="38" t="s">
        <v>83</v>
      </c>
      <c r="Q22" s="10" t="s">
        <v>89</v>
      </c>
      <c r="S22" s="23"/>
    </row>
    <row r="23" spans="1:19" s="16" customFormat="1" x14ac:dyDescent="0.35">
      <c r="A23" s="9"/>
      <c r="B23" s="9"/>
      <c r="C23" s="7"/>
      <c r="D23" s="7"/>
      <c r="E23" s="7" t="s">
        <v>93</v>
      </c>
      <c r="F23" s="7"/>
      <c r="G23" s="41">
        <f t="shared" ref="G23:O23" si="0">SUM(G15:G22)</f>
        <v>11</v>
      </c>
      <c r="H23" s="41">
        <f t="shared" si="0"/>
        <v>36</v>
      </c>
      <c r="I23" s="41">
        <f t="shared" si="0"/>
        <v>49</v>
      </c>
      <c r="J23" s="41">
        <f t="shared" si="0"/>
        <v>42</v>
      </c>
      <c r="K23" s="41">
        <f t="shared" si="0"/>
        <v>34</v>
      </c>
      <c r="L23" s="41">
        <f t="shared" si="0"/>
        <v>104</v>
      </c>
      <c r="M23" s="45">
        <f t="shared" si="0"/>
        <v>2.4500000000000002</v>
      </c>
      <c r="N23" s="45">
        <f t="shared" si="0"/>
        <v>13750</v>
      </c>
      <c r="O23" s="42">
        <f t="shared" si="0"/>
        <v>277</v>
      </c>
      <c r="P23" s="7"/>
      <c r="Q23" s="8"/>
    </row>
  </sheetData>
  <autoFilter ref="A13:R23" xr:uid="{00000000-0009-0000-0000-000001000000}"/>
  <mergeCells count="19">
    <mergeCell ref="F8:F11"/>
    <mergeCell ref="Q6:Q12"/>
    <mergeCell ref="G7:L7"/>
    <mergeCell ref="J8:J11"/>
    <mergeCell ref="K8:K11"/>
    <mergeCell ref="L8:L11"/>
    <mergeCell ref="A14:Q14"/>
    <mergeCell ref="A3:Q3"/>
    <mergeCell ref="A6:A12"/>
    <mergeCell ref="B6:B12"/>
    <mergeCell ref="C6:C12"/>
    <mergeCell ref="D6:D12"/>
    <mergeCell ref="G6:L6"/>
    <mergeCell ref="M6:O11"/>
    <mergeCell ref="G8:G11"/>
    <mergeCell ref="H8:H11"/>
    <mergeCell ref="I8:I11"/>
    <mergeCell ref="E6:E12"/>
    <mergeCell ref="P6:P12"/>
  </mergeCells>
  <pageMargins left="0.25" right="0.25" top="0.75" bottom="0.75" header="0.3" footer="0.3"/>
  <pageSetup paperSize="8" scale="55" fitToHeight="0" orientation="landscape" r:id="rId1"/>
  <ignoredErrors>
    <ignoredError sqref="G8:K11 D15:D22" numberStoredAsText="1"/>
    <ignoredError sqref="O18:O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Прилож №3.1 к ТЗ</vt:lpstr>
      <vt:lpstr>'Прилож №3.1 к ТЗ'!Область_печати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2025-03-07T05:51:29Z</dcterms:modified>
</cp:coreProperties>
</file>